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omasz_lada\Downloads\"/>
    </mc:Choice>
  </mc:AlternateContent>
  <xr:revisionPtr revIDLastSave="0" documentId="13_ncr:1_{14B1BDA8-52D9-4475-BD00-C348917A7A28}" xr6:coauthVersionLast="47" xr6:coauthVersionMax="47" xr10:uidLastSave="{00000000-0000-0000-0000-000000000000}"/>
  <bookViews>
    <workbookView xWindow="3800" yWindow="3800" windowWidth="28800" windowHeight="15370" tabRatio="500" xr2:uid="{00000000-000D-0000-FFFF-FFFF00000000}"/>
  </bookViews>
  <sheets>
    <sheet name="Stan na 30.06.2026" sheetId="1" r:id="rId1"/>
  </sheets>
  <definedNames>
    <definedName name="_xlnm.Print_Area" localSheetId="0">'Stan na 30.06.2026'!$A$1:$L$45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4" i="1" l="1"/>
  <c r="A42" i="1"/>
  <c r="A41" i="1"/>
  <c r="A40" i="1"/>
  <c r="A39" i="1"/>
  <c r="A38" i="1"/>
  <c r="A36" i="1"/>
  <c r="A35" i="1"/>
  <c r="A34" i="1"/>
  <c r="A33" i="1"/>
  <c r="A32" i="1"/>
  <c r="A31" i="1"/>
  <c r="A30" i="1"/>
  <c r="A29" i="1"/>
  <c r="A28" i="1"/>
  <c r="A27" i="1"/>
  <c r="A25" i="1"/>
  <c r="A24" i="1"/>
  <c r="A23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<sst xmlns="http://schemas.openxmlformats.org/spreadsheetml/2006/main" count="93" uniqueCount="62">
  <si>
    <t>Kod TERYT</t>
  </si>
  <si>
    <t>Gmina</t>
  </si>
  <si>
    <t>Powiat</t>
  </si>
  <si>
    <t>Liczba mieszkańców</t>
  </si>
  <si>
    <t>Liczba wyborców ogółem</t>
  </si>
  <si>
    <t>Powiat grajewski</t>
  </si>
  <si>
    <t>m. Grajewo</t>
  </si>
  <si>
    <t>grajewski</t>
  </si>
  <si>
    <t>gm. Grajewo</t>
  </si>
  <si>
    <t>gm. Radziłów</t>
  </si>
  <si>
    <t>gm. Rajgród</t>
  </si>
  <si>
    <t>gm. Szczuczyn</t>
  </si>
  <si>
    <t>gm. Wąsosz</t>
  </si>
  <si>
    <t>Powiat kolneński</t>
  </si>
  <si>
    <t>m. Kolno</t>
  </si>
  <si>
    <t>kolneński</t>
  </si>
  <si>
    <t>gm. Grabowo</t>
  </si>
  <si>
    <t>gm. Kolno</t>
  </si>
  <si>
    <t>gm. Mały Płock</t>
  </si>
  <si>
    <t>gm. Stawiski</t>
  </si>
  <si>
    <t>gm. Turośl</t>
  </si>
  <si>
    <t>Powiat łomżyński</t>
  </si>
  <si>
    <t>gm. Jedwabne</t>
  </si>
  <si>
    <t>łomżyński</t>
  </si>
  <si>
    <t>gm. Łomża</t>
  </si>
  <si>
    <t>gm. Miastkowo</t>
  </si>
  <si>
    <t>gm. Nowogród</t>
  </si>
  <si>
    <t>gm. Piątnica</t>
  </si>
  <si>
    <t>gm. Przytuły</t>
  </si>
  <si>
    <t>gm. Śniadowo</t>
  </si>
  <si>
    <t>gm. Wizna</t>
  </si>
  <si>
    <t>gm. Zbójna</t>
  </si>
  <si>
    <t>Powiat wysokomazowiecki</t>
  </si>
  <si>
    <t>m. Wysokie Mazowieckie</t>
  </si>
  <si>
    <t>wysokomazowiecki</t>
  </si>
  <si>
    <t>gm. Ciechanowiec</t>
  </si>
  <si>
    <t>gm. Czyżew</t>
  </si>
  <si>
    <t>gm. Klukowo</t>
  </si>
  <si>
    <t>gm. Kobylin-Borzymy</t>
  </si>
  <si>
    <t>gm. Kulesze Kościelne</t>
  </si>
  <si>
    <t>gm. Nowe Piekuty</t>
  </si>
  <si>
    <t>gm. Sokoły</t>
  </si>
  <si>
    <t>gm. Szepietowo</t>
  </si>
  <si>
    <t>gm. Wysokie Mazowieckie</t>
  </si>
  <si>
    <t>Powiat zambrowski</t>
  </si>
  <si>
    <t>m. Zambrów</t>
  </si>
  <si>
    <t>zambrowski</t>
  </si>
  <si>
    <t>gm. Kołaki Kościelne</t>
  </si>
  <si>
    <t>gm. Rutki</t>
  </si>
  <si>
    <t>gm. Szumowo</t>
  </si>
  <si>
    <t>gm. Zambrów</t>
  </si>
  <si>
    <t>Miasto na prawach powiatu</t>
  </si>
  <si>
    <t>m. Łomża</t>
  </si>
  <si>
    <t>Łomża</t>
  </si>
  <si>
    <t>Suma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</si>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</sst>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top" wrapText="1"/>
    </xf>
    <xf numFmtId="0" fontId="2" fillId="0" borderId="0" xfId="0" applyFont="1"/>
    <xf numFmtId="0" fontId="1" fillId="0" borderId="1" xfId="0" applyFont="1" applyBorder="1" applyAlignment="1">
      <alignment horizontal="center" textRotation="90" wrapText="1"/>
    </xf>
    <xf numFmtId="0" fontId="2" fillId="0" borderId="1" xfId="0" applyFont="1" applyBorder="1"/>
    <xf numFmtId="0" fontId="0" fillId="0" borderId="1" xfId="0" applyBorder="1"/>
    <xf numFmtId="0" fontId="1" fillId="2" borderId="1" xfId="0" applyFont="1" applyFill="1" applyBorder="1" applyAlignment="1">
      <alignment horizontal="center" textRotation="90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0"/>
  <sheetViews>
    <sheetView tabSelected="1" zoomScaleNormal="100" workbookViewId="0">
      <selection activeCell="M3" sqref="M3"/>
    </sheetView>
  </sheetViews>
  <sheetFormatPr defaultColWidth="9" defaultRowHeight="12.5" x14ac:dyDescent="0.25"/>
  <cols>
    <col min="1" max="1" width="9" customWidth="1"/>
    <col min="2" max="2" width="26.08984375" customWidth="1"/>
    <col min="3" max="3" width="17.08984375" customWidth="1"/>
    <col min="8" max="8" width="9" customWidth="1"/>
    <col min="12" max="12" width="12.08984375" customWidth="1"/>
  </cols>
  <sheetData>
    <row r="1" spans="1:12" s="1" customFormat="1" ht="171.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  <c r="L1" s="6" t="s">
        <v>61</v>
      </c>
    </row>
    <row r="2" spans="1:12" s="2" customFormat="1" ht="13" x14ac:dyDescent="0.3">
      <c r="A2" s="4" t="s">
        <v>5</v>
      </c>
      <c r="B2" s="4"/>
      <c r="C2" s="4"/>
      <c r="D2" s="4">
        <v>42901</v>
      </c>
      <c r="E2" s="4">
        <v>35471</v>
      </c>
      <c r="F2" s="4">
        <v>34922</v>
      </c>
      <c r="G2" s="4">
        <v>549</v>
      </c>
      <c r="H2" s="4">
        <v>0</v>
      </c>
      <c r="I2" s="4">
        <v>0</v>
      </c>
      <c r="J2" s="4">
        <v>160</v>
      </c>
      <c r="K2" s="4">
        <v>0</v>
      </c>
      <c r="L2" s="4">
        <v>0</v>
      </c>
    </row>
    <row r="3" spans="1:12" x14ac:dyDescent="0.25">
      <c r="A3" s="5" t="str">
        <f>"200401"</f>
        <v>200401</v>
      </c>
      <c r="B3" s="5" t="s">
        <v>6</v>
      </c>
      <c r="C3" s="5" t="s">
        <v>7</v>
      </c>
      <c r="D3" s="5">
        <v>19075</v>
      </c>
      <c r="E3" s="5">
        <v>15953</v>
      </c>
      <c r="F3" s="5">
        <v>15710</v>
      </c>
      <c r="G3" s="5">
        <v>243</v>
      </c>
      <c r="H3" s="5">
        <v>0</v>
      </c>
      <c r="I3" s="5">
        <v>0</v>
      </c>
      <c r="J3" s="5">
        <v>78</v>
      </c>
      <c r="K3" s="5">
        <v>0</v>
      </c>
      <c r="L3" s="5">
        <v>0</v>
      </c>
    </row>
    <row r="4" spans="1:12" x14ac:dyDescent="0.25">
      <c r="A4" s="5" t="str">
        <f>"200402"</f>
        <v>200402</v>
      </c>
      <c r="B4" s="5" t="s">
        <v>8</v>
      </c>
      <c r="C4" s="5" t="s">
        <v>7</v>
      </c>
      <c r="D4" s="5">
        <v>5631</v>
      </c>
      <c r="E4" s="5">
        <v>4492</v>
      </c>
      <c r="F4" s="5">
        <v>4441</v>
      </c>
      <c r="G4" s="5">
        <v>51</v>
      </c>
      <c r="H4" s="5">
        <v>0</v>
      </c>
      <c r="I4" s="5">
        <v>0</v>
      </c>
      <c r="J4" s="5">
        <v>28</v>
      </c>
      <c r="K4" s="5">
        <v>0</v>
      </c>
      <c r="L4" s="5">
        <v>0</v>
      </c>
    </row>
    <row r="5" spans="1:12" x14ac:dyDescent="0.25">
      <c r="A5" s="5" t="str">
        <f>"200403"</f>
        <v>200403</v>
      </c>
      <c r="B5" s="5" t="s">
        <v>9</v>
      </c>
      <c r="C5" s="5" t="s">
        <v>7</v>
      </c>
      <c r="D5" s="5">
        <v>4415</v>
      </c>
      <c r="E5" s="5">
        <v>3630</v>
      </c>
      <c r="F5" s="5">
        <v>3571</v>
      </c>
      <c r="G5" s="5">
        <v>59</v>
      </c>
      <c r="H5" s="5">
        <v>0</v>
      </c>
      <c r="I5" s="5">
        <v>0</v>
      </c>
      <c r="J5" s="5">
        <v>9</v>
      </c>
      <c r="K5" s="5">
        <v>0</v>
      </c>
      <c r="L5" s="5">
        <v>0</v>
      </c>
    </row>
    <row r="6" spans="1:12" x14ac:dyDescent="0.25">
      <c r="A6" s="5" t="str">
        <f>"200404"</f>
        <v>200404</v>
      </c>
      <c r="B6" s="5" t="s">
        <v>10</v>
      </c>
      <c r="C6" s="5" t="s">
        <v>7</v>
      </c>
      <c r="D6" s="5">
        <v>4789</v>
      </c>
      <c r="E6" s="5">
        <v>4020</v>
      </c>
      <c r="F6" s="5">
        <v>3922</v>
      </c>
      <c r="G6" s="5">
        <v>98</v>
      </c>
      <c r="H6" s="5">
        <v>0</v>
      </c>
      <c r="I6" s="5">
        <v>0</v>
      </c>
      <c r="J6" s="5">
        <v>21</v>
      </c>
      <c r="K6" s="5">
        <v>0</v>
      </c>
      <c r="L6" s="5">
        <v>0</v>
      </c>
    </row>
    <row r="7" spans="1:12" x14ac:dyDescent="0.25">
      <c r="A7" s="5" t="str">
        <f>"200405"</f>
        <v>200405</v>
      </c>
      <c r="B7" s="5" t="s">
        <v>11</v>
      </c>
      <c r="C7" s="5" t="s">
        <v>7</v>
      </c>
      <c r="D7" s="5">
        <v>5658</v>
      </c>
      <c r="E7" s="5">
        <v>4632</v>
      </c>
      <c r="F7" s="5">
        <v>4557</v>
      </c>
      <c r="G7" s="5">
        <v>75</v>
      </c>
      <c r="H7" s="5">
        <v>0</v>
      </c>
      <c r="I7" s="5">
        <v>0</v>
      </c>
      <c r="J7" s="5">
        <v>15</v>
      </c>
      <c r="K7" s="5">
        <v>0</v>
      </c>
      <c r="L7" s="5">
        <v>0</v>
      </c>
    </row>
    <row r="8" spans="1:12" x14ac:dyDescent="0.25">
      <c r="A8" s="5" t="str">
        <f>"200406"</f>
        <v>200406</v>
      </c>
      <c r="B8" s="5" t="s">
        <v>12</v>
      </c>
      <c r="C8" s="5" t="s">
        <v>7</v>
      </c>
      <c r="D8" s="5">
        <v>3333</v>
      </c>
      <c r="E8" s="5">
        <v>2744</v>
      </c>
      <c r="F8" s="5">
        <v>2721</v>
      </c>
      <c r="G8" s="5">
        <v>23</v>
      </c>
      <c r="H8" s="5">
        <v>0</v>
      </c>
      <c r="I8" s="5">
        <v>0</v>
      </c>
      <c r="J8" s="5">
        <v>9</v>
      </c>
      <c r="K8" s="5">
        <v>0</v>
      </c>
      <c r="L8" s="5">
        <v>0</v>
      </c>
    </row>
    <row r="9" spans="1:12" s="2" customFormat="1" ht="13" x14ac:dyDescent="0.3">
      <c r="A9" s="4" t="s">
        <v>13</v>
      </c>
      <c r="B9" s="4"/>
      <c r="C9" s="4"/>
      <c r="D9" s="4">
        <v>35813</v>
      </c>
      <c r="E9" s="4">
        <v>29341</v>
      </c>
      <c r="F9" s="4">
        <v>29095</v>
      </c>
      <c r="G9" s="4">
        <v>246</v>
      </c>
      <c r="H9" s="4">
        <v>0</v>
      </c>
      <c r="I9" s="4">
        <v>0</v>
      </c>
      <c r="J9" s="4">
        <v>115</v>
      </c>
      <c r="K9" s="4">
        <v>0</v>
      </c>
      <c r="L9" s="4">
        <v>0</v>
      </c>
    </row>
    <row r="10" spans="1:12" x14ac:dyDescent="0.25">
      <c r="A10" s="5" t="str">
        <f>"200601"</f>
        <v>200601</v>
      </c>
      <c r="B10" s="5" t="s">
        <v>14</v>
      </c>
      <c r="C10" s="5" t="s">
        <v>15</v>
      </c>
      <c r="D10" s="5">
        <v>9080</v>
      </c>
      <c r="E10" s="5">
        <v>7605</v>
      </c>
      <c r="F10" s="5">
        <v>7578</v>
      </c>
      <c r="G10" s="5">
        <v>27</v>
      </c>
      <c r="H10" s="5">
        <v>0</v>
      </c>
      <c r="I10" s="5">
        <v>0</v>
      </c>
      <c r="J10" s="5">
        <v>36</v>
      </c>
      <c r="K10" s="5">
        <v>0</v>
      </c>
      <c r="L10" s="5">
        <v>0</v>
      </c>
    </row>
    <row r="11" spans="1:12" x14ac:dyDescent="0.25">
      <c r="A11" s="5" t="str">
        <f>"200602"</f>
        <v>200602</v>
      </c>
      <c r="B11" s="5" t="s">
        <v>16</v>
      </c>
      <c r="C11" s="5" t="s">
        <v>15</v>
      </c>
      <c r="D11" s="5">
        <v>3244</v>
      </c>
      <c r="E11" s="5">
        <v>2653</v>
      </c>
      <c r="F11" s="5">
        <v>2636</v>
      </c>
      <c r="G11" s="5">
        <v>17</v>
      </c>
      <c r="H11" s="5">
        <v>0</v>
      </c>
      <c r="I11" s="5">
        <v>0</v>
      </c>
      <c r="J11" s="5">
        <v>11</v>
      </c>
      <c r="K11" s="5">
        <v>0</v>
      </c>
      <c r="L11" s="5">
        <v>0</v>
      </c>
    </row>
    <row r="12" spans="1:12" x14ac:dyDescent="0.25">
      <c r="A12" s="5" t="str">
        <f>"200603"</f>
        <v>200603</v>
      </c>
      <c r="B12" s="5" t="s">
        <v>17</v>
      </c>
      <c r="C12" s="5" t="s">
        <v>15</v>
      </c>
      <c r="D12" s="5">
        <v>8228</v>
      </c>
      <c r="E12" s="5">
        <v>6607</v>
      </c>
      <c r="F12" s="5">
        <v>6553</v>
      </c>
      <c r="G12" s="5">
        <v>54</v>
      </c>
      <c r="H12" s="5">
        <v>0</v>
      </c>
      <c r="I12" s="5">
        <v>0</v>
      </c>
      <c r="J12" s="5">
        <v>20</v>
      </c>
      <c r="K12" s="5">
        <v>0</v>
      </c>
      <c r="L12" s="5">
        <v>0</v>
      </c>
    </row>
    <row r="13" spans="1:12" x14ac:dyDescent="0.25">
      <c r="A13" s="5" t="str">
        <f>"200604"</f>
        <v>200604</v>
      </c>
      <c r="B13" s="5" t="s">
        <v>18</v>
      </c>
      <c r="C13" s="5" t="s">
        <v>15</v>
      </c>
      <c r="D13" s="5">
        <v>4593</v>
      </c>
      <c r="E13" s="5">
        <v>3782</v>
      </c>
      <c r="F13" s="5">
        <v>3722</v>
      </c>
      <c r="G13" s="5">
        <v>60</v>
      </c>
      <c r="H13" s="5">
        <v>0</v>
      </c>
      <c r="I13" s="5">
        <v>0</v>
      </c>
      <c r="J13" s="5">
        <v>13</v>
      </c>
      <c r="K13" s="5">
        <v>0</v>
      </c>
      <c r="L13" s="5">
        <v>0</v>
      </c>
    </row>
    <row r="14" spans="1:12" x14ac:dyDescent="0.25">
      <c r="A14" s="5" t="str">
        <f>"200605"</f>
        <v>200605</v>
      </c>
      <c r="B14" s="5" t="s">
        <v>19</v>
      </c>
      <c r="C14" s="5" t="s">
        <v>15</v>
      </c>
      <c r="D14" s="5">
        <v>5664</v>
      </c>
      <c r="E14" s="5">
        <v>4753</v>
      </c>
      <c r="F14" s="5">
        <v>4689</v>
      </c>
      <c r="G14" s="5">
        <v>64</v>
      </c>
      <c r="H14" s="5">
        <v>0</v>
      </c>
      <c r="I14" s="5">
        <v>0</v>
      </c>
      <c r="J14" s="5">
        <v>15</v>
      </c>
      <c r="K14" s="5">
        <v>0</v>
      </c>
      <c r="L14" s="5">
        <v>0</v>
      </c>
    </row>
    <row r="15" spans="1:12" x14ac:dyDescent="0.25">
      <c r="A15" s="5" t="str">
        <f>"200606"</f>
        <v>200606</v>
      </c>
      <c r="B15" s="5" t="s">
        <v>20</v>
      </c>
      <c r="C15" s="5" t="s">
        <v>15</v>
      </c>
      <c r="D15" s="5">
        <v>5004</v>
      </c>
      <c r="E15" s="5">
        <v>3941</v>
      </c>
      <c r="F15" s="5">
        <v>3917</v>
      </c>
      <c r="G15" s="5">
        <v>24</v>
      </c>
      <c r="H15" s="5">
        <v>0</v>
      </c>
      <c r="I15" s="5">
        <v>0</v>
      </c>
      <c r="J15" s="5">
        <v>20</v>
      </c>
      <c r="K15" s="5">
        <v>0</v>
      </c>
      <c r="L15" s="5">
        <v>0</v>
      </c>
    </row>
    <row r="16" spans="1:12" s="2" customFormat="1" ht="13" x14ac:dyDescent="0.3">
      <c r="A16" s="4" t="s">
        <v>21</v>
      </c>
      <c r="B16" s="4"/>
      <c r="C16" s="4"/>
      <c r="D16" s="4">
        <v>49751</v>
      </c>
      <c r="E16" s="4">
        <v>40235</v>
      </c>
      <c r="F16" s="4">
        <v>39744</v>
      </c>
      <c r="G16" s="4">
        <v>491</v>
      </c>
      <c r="H16" s="4">
        <v>1</v>
      </c>
      <c r="I16" s="4">
        <v>0</v>
      </c>
      <c r="J16" s="4">
        <v>168</v>
      </c>
      <c r="K16" s="4">
        <v>0</v>
      </c>
      <c r="L16" s="4">
        <v>0</v>
      </c>
    </row>
    <row r="17" spans="1:12" x14ac:dyDescent="0.25">
      <c r="A17" s="5" t="str">
        <f>"200701"</f>
        <v>200701</v>
      </c>
      <c r="B17" s="5" t="s">
        <v>22</v>
      </c>
      <c r="C17" s="5" t="s">
        <v>23</v>
      </c>
      <c r="D17" s="5">
        <v>4858</v>
      </c>
      <c r="E17" s="5">
        <v>3997</v>
      </c>
      <c r="F17" s="5">
        <v>3919</v>
      </c>
      <c r="G17" s="5">
        <v>78</v>
      </c>
      <c r="H17" s="5">
        <v>0</v>
      </c>
      <c r="I17" s="5">
        <v>0</v>
      </c>
      <c r="J17" s="5">
        <v>16</v>
      </c>
      <c r="K17" s="5">
        <v>0</v>
      </c>
      <c r="L17" s="5">
        <v>0</v>
      </c>
    </row>
    <row r="18" spans="1:12" x14ac:dyDescent="0.25">
      <c r="A18" s="5" t="str">
        <f>"200702"</f>
        <v>200702</v>
      </c>
      <c r="B18" s="5" t="s">
        <v>24</v>
      </c>
      <c r="C18" s="5" t="s">
        <v>23</v>
      </c>
      <c r="D18" s="5">
        <v>12011</v>
      </c>
      <c r="E18" s="5">
        <v>9575</v>
      </c>
      <c r="F18" s="5">
        <v>9430</v>
      </c>
      <c r="G18" s="5">
        <v>145</v>
      </c>
      <c r="H18" s="5">
        <v>1</v>
      </c>
      <c r="I18" s="5">
        <v>0</v>
      </c>
      <c r="J18" s="5">
        <v>28</v>
      </c>
      <c r="K18" s="5">
        <v>0</v>
      </c>
      <c r="L18" s="5">
        <v>0</v>
      </c>
    </row>
    <row r="19" spans="1:12" x14ac:dyDescent="0.25">
      <c r="A19" s="5" t="str">
        <f>"200703"</f>
        <v>200703</v>
      </c>
      <c r="B19" s="5" t="s">
        <v>25</v>
      </c>
      <c r="C19" s="5" t="s">
        <v>23</v>
      </c>
      <c r="D19" s="5">
        <v>4032</v>
      </c>
      <c r="E19" s="5">
        <v>3220</v>
      </c>
      <c r="F19" s="5">
        <v>3185</v>
      </c>
      <c r="G19" s="5">
        <v>35</v>
      </c>
      <c r="H19" s="5">
        <v>0</v>
      </c>
      <c r="I19" s="5">
        <v>0</v>
      </c>
      <c r="J19" s="5">
        <v>13</v>
      </c>
      <c r="K19" s="5">
        <v>0</v>
      </c>
      <c r="L19" s="5">
        <v>0</v>
      </c>
    </row>
    <row r="20" spans="1:12" x14ac:dyDescent="0.25">
      <c r="A20" s="5" t="str">
        <f>"200704"</f>
        <v>200704</v>
      </c>
      <c r="B20" s="5" t="s">
        <v>26</v>
      </c>
      <c r="C20" s="5" t="s">
        <v>23</v>
      </c>
      <c r="D20" s="5">
        <v>3855</v>
      </c>
      <c r="E20" s="5">
        <v>3164</v>
      </c>
      <c r="F20" s="5">
        <v>3096</v>
      </c>
      <c r="G20" s="5">
        <v>68</v>
      </c>
      <c r="H20" s="5">
        <v>0</v>
      </c>
      <c r="I20" s="5">
        <v>0</v>
      </c>
      <c r="J20" s="5">
        <v>15</v>
      </c>
      <c r="K20" s="5">
        <v>0</v>
      </c>
      <c r="L20" s="5">
        <v>0</v>
      </c>
    </row>
    <row r="21" spans="1:12" x14ac:dyDescent="0.25">
      <c r="A21" s="5" t="str">
        <f>"200705"</f>
        <v>200705</v>
      </c>
      <c r="B21" s="5" t="s">
        <v>27</v>
      </c>
      <c r="C21" s="5" t="s">
        <v>23</v>
      </c>
      <c r="D21" s="5">
        <v>10228</v>
      </c>
      <c r="E21" s="5">
        <v>8271</v>
      </c>
      <c r="F21" s="5">
        <v>8215</v>
      </c>
      <c r="G21" s="5">
        <v>56</v>
      </c>
      <c r="H21" s="5">
        <v>0</v>
      </c>
      <c r="I21" s="5">
        <v>0</v>
      </c>
      <c r="J21" s="5">
        <v>44</v>
      </c>
      <c r="K21" s="5">
        <v>0</v>
      </c>
      <c r="L21" s="5">
        <v>0</v>
      </c>
    </row>
    <row r="22" spans="1:12" x14ac:dyDescent="0.25">
      <c r="A22" s="5" t="str">
        <f>"200706"</f>
        <v>200706</v>
      </c>
      <c r="B22" s="5" t="s">
        <v>28</v>
      </c>
      <c r="C22" s="5" t="s">
        <v>23</v>
      </c>
      <c r="D22" s="5">
        <v>1982</v>
      </c>
      <c r="E22" s="5">
        <v>1623</v>
      </c>
      <c r="F22" s="5">
        <v>1612</v>
      </c>
      <c r="G22" s="5">
        <v>11</v>
      </c>
      <c r="H22" s="5">
        <v>0</v>
      </c>
      <c r="I22" s="5">
        <v>0</v>
      </c>
      <c r="J22" s="5">
        <v>3</v>
      </c>
      <c r="K22" s="5">
        <v>0</v>
      </c>
      <c r="L22" s="5">
        <v>0</v>
      </c>
    </row>
    <row r="23" spans="1:12" x14ac:dyDescent="0.25">
      <c r="A23" s="5" t="str">
        <f>"200707"</f>
        <v>200707</v>
      </c>
      <c r="B23" s="5" t="s">
        <v>29</v>
      </c>
      <c r="C23" s="5" t="s">
        <v>23</v>
      </c>
      <c r="D23" s="5">
        <v>5080</v>
      </c>
      <c r="E23" s="5">
        <v>4076</v>
      </c>
      <c r="F23" s="5">
        <v>4052</v>
      </c>
      <c r="G23" s="5">
        <v>24</v>
      </c>
      <c r="H23" s="5">
        <v>0</v>
      </c>
      <c r="I23" s="5">
        <v>0</v>
      </c>
      <c r="J23" s="5">
        <v>13</v>
      </c>
      <c r="K23" s="5">
        <v>0</v>
      </c>
      <c r="L23" s="5">
        <v>0</v>
      </c>
    </row>
    <row r="24" spans="1:12" x14ac:dyDescent="0.25">
      <c r="A24" s="5" t="str">
        <f>"200708"</f>
        <v>200708</v>
      </c>
      <c r="B24" s="5" t="s">
        <v>30</v>
      </c>
      <c r="C24" s="5" t="s">
        <v>23</v>
      </c>
      <c r="D24" s="5">
        <v>3753</v>
      </c>
      <c r="E24" s="5">
        <v>3070</v>
      </c>
      <c r="F24" s="5">
        <v>3017</v>
      </c>
      <c r="G24" s="5">
        <v>53</v>
      </c>
      <c r="H24" s="5">
        <v>0</v>
      </c>
      <c r="I24" s="5">
        <v>0</v>
      </c>
      <c r="J24" s="5">
        <v>15</v>
      </c>
      <c r="K24" s="5">
        <v>0</v>
      </c>
      <c r="L24" s="5">
        <v>0</v>
      </c>
    </row>
    <row r="25" spans="1:12" x14ac:dyDescent="0.25">
      <c r="A25" s="5" t="str">
        <f>"200709"</f>
        <v>200709</v>
      </c>
      <c r="B25" s="5" t="s">
        <v>31</v>
      </c>
      <c r="C25" s="5" t="s">
        <v>23</v>
      </c>
      <c r="D25" s="5">
        <v>3952</v>
      </c>
      <c r="E25" s="5">
        <v>3239</v>
      </c>
      <c r="F25" s="5">
        <v>3218</v>
      </c>
      <c r="G25" s="5">
        <v>21</v>
      </c>
      <c r="H25" s="5">
        <v>0</v>
      </c>
      <c r="I25" s="5">
        <v>0</v>
      </c>
      <c r="J25" s="5">
        <v>21</v>
      </c>
      <c r="K25" s="5">
        <v>0</v>
      </c>
      <c r="L25" s="5">
        <v>0</v>
      </c>
    </row>
    <row r="26" spans="1:12" s="2" customFormat="1" ht="13" x14ac:dyDescent="0.3">
      <c r="A26" s="4" t="s">
        <v>32</v>
      </c>
      <c r="B26" s="4"/>
      <c r="C26" s="4"/>
      <c r="D26" s="4">
        <v>53645</v>
      </c>
      <c r="E26" s="4">
        <v>43590</v>
      </c>
      <c r="F26" s="4">
        <v>43192</v>
      </c>
      <c r="G26" s="4">
        <v>398</v>
      </c>
      <c r="H26" s="4">
        <v>0</v>
      </c>
      <c r="I26" s="4">
        <v>0</v>
      </c>
      <c r="J26" s="4">
        <v>147</v>
      </c>
      <c r="K26" s="4">
        <v>0</v>
      </c>
      <c r="L26" s="4">
        <v>0</v>
      </c>
    </row>
    <row r="27" spans="1:12" x14ac:dyDescent="0.25">
      <c r="A27" s="5" t="str">
        <f>"201301"</f>
        <v>201301</v>
      </c>
      <c r="B27" s="5" t="s">
        <v>33</v>
      </c>
      <c r="C27" s="5" t="s">
        <v>34</v>
      </c>
      <c r="D27" s="5">
        <v>8790</v>
      </c>
      <c r="E27" s="5">
        <v>7138</v>
      </c>
      <c r="F27" s="5">
        <v>7071</v>
      </c>
      <c r="G27" s="5">
        <v>67</v>
      </c>
      <c r="H27" s="5">
        <v>0</v>
      </c>
      <c r="I27" s="5">
        <v>0</v>
      </c>
      <c r="J27" s="5">
        <v>19</v>
      </c>
      <c r="K27" s="5">
        <v>0</v>
      </c>
      <c r="L27" s="5">
        <v>0</v>
      </c>
    </row>
    <row r="28" spans="1:12" x14ac:dyDescent="0.25">
      <c r="A28" s="5" t="str">
        <f>"201302"</f>
        <v>201302</v>
      </c>
      <c r="B28" s="5" t="s">
        <v>35</v>
      </c>
      <c r="C28" s="5" t="s">
        <v>34</v>
      </c>
      <c r="D28" s="5">
        <v>7984</v>
      </c>
      <c r="E28" s="5">
        <v>6682</v>
      </c>
      <c r="F28" s="5">
        <v>6578</v>
      </c>
      <c r="G28" s="5">
        <v>104</v>
      </c>
      <c r="H28" s="5">
        <v>0</v>
      </c>
      <c r="I28" s="5">
        <v>0</v>
      </c>
      <c r="J28" s="5">
        <v>42</v>
      </c>
      <c r="K28" s="5">
        <v>0</v>
      </c>
      <c r="L28" s="5">
        <v>0</v>
      </c>
    </row>
    <row r="29" spans="1:12" x14ac:dyDescent="0.25">
      <c r="A29" s="5" t="str">
        <f>"201303"</f>
        <v>201303</v>
      </c>
      <c r="B29" s="5" t="s">
        <v>36</v>
      </c>
      <c r="C29" s="5" t="s">
        <v>34</v>
      </c>
      <c r="D29" s="5">
        <v>6127</v>
      </c>
      <c r="E29" s="5">
        <v>4926</v>
      </c>
      <c r="F29" s="5">
        <v>4878</v>
      </c>
      <c r="G29" s="5">
        <v>48</v>
      </c>
      <c r="H29" s="5">
        <v>0</v>
      </c>
      <c r="I29" s="5">
        <v>0</v>
      </c>
      <c r="J29" s="5">
        <v>13</v>
      </c>
      <c r="K29" s="5">
        <v>0</v>
      </c>
      <c r="L29" s="5">
        <v>0</v>
      </c>
    </row>
    <row r="30" spans="1:12" x14ac:dyDescent="0.25">
      <c r="A30" s="5" t="str">
        <f>"201304"</f>
        <v>201304</v>
      </c>
      <c r="B30" s="5" t="s">
        <v>37</v>
      </c>
      <c r="C30" s="5" t="s">
        <v>34</v>
      </c>
      <c r="D30" s="5">
        <v>4028</v>
      </c>
      <c r="E30" s="5">
        <v>3289</v>
      </c>
      <c r="F30" s="5">
        <v>3277</v>
      </c>
      <c r="G30" s="5">
        <v>12</v>
      </c>
      <c r="H30" s="5">
        <v>0</v>
      </c>
      <c r="I30" s="5">
        <v>0</v>
      </c>
      <c r="J30" s="5">
        <v>9</v>
      </c>
      <c r="K30" s="5">
        <v>0</v>
      </c>
      <c r="L30" s="5">
        <v>0</v>
      </c>
    </row>
    <row r="31" spans="1:12" x14ac:dyDescent="0.25">
      <c r="A31" s="5" t="str">
        <f>"201305"</f>
        <v>201305</v>
      </c>
      <c r="B31" s="5" t="s">
        <v>38</v>
      </c>
      <c r="C31" s="5" t="s">
        <v>34</v>
      </c>
      <c r="D31" s="5">
        <v>3019</v>
      </c>
      <c r="E31" s="5">
        <v>2515</v>
      </c>
      <c r="F31" s="5">
        <v>2496</v>
      </c>
      <c r="G31" s="5">
        <v>19</v>
      </c>
      <c r="H31" s="5">
        <v>0</v>
      </c>
      <c r="I31" s="5">
        <v>0</v>
      </c>
      <c r="J31" s="5">
        <v>7</v>
      </c>
      <c r="K31" s="5">
        <v>0</v>
      </c>
      <c r="L31" s="5">
        <v>0</v>
      </c>
    </row>
    <row r="32" spans="1:12" x14ac:dyDescent="0.25">
      <c r="A32" s="5" t="str">
        <f>"201306"</f>
        <v>201306</v>
      </c>
      <c r="B32" s="5" t="s">
        <v>39</v>
      </c>
      <c r="C32" s="5" t="s">
        <v>34</v>
      </c>
      <c r="D32" s="5">
        <v>2886</v>
      </c>
      <c r="E32" s="5">
        <v>2317</v>
      </c>
      <c r="F32" s="5">
        <v>2292</v>
      </c>
      <c r="G32" s="5">
        <v>25</v>
      </c>
      <c r="H32" s="5">
        <v>0</v>
      </c>
      <c r="I32" s="5">
        <v>0</v>
      </c>
      <c r="J32" s="5">
        <v>9</v>
      </c>
      <c r="K32" s="5">
        <v>0</v>
      </c>
      <c r="L32" s="5">
        <v>0</v>
      </c>
    </row>
    <row r="33" spans="1:12" x14ac:dyDescent="0.25">
      <c r="A33" s="5" t="str">
        <f>"201307"</f>
        <v>201307</v>
      </c>
      <c r="B33" s="5" t="s">
        <v>40</v>
      </c>
      <c r="C33" s="5" t="s">
        <v>34</v>
      </c>
      <c r="D33" s="5">
        <v>3659</v>
      </c>
      <c r="E33" s="5">
        <v>3008</v>
      </c>
      <c r="F33" s="5">
        <v>2974</v>
      </c>
      <c r="G33" s="5">
        <v>34</v>
      </c>
      <c r="H33" s="5">
        <v>0</v>
      </c>
      <c r="I33" s="5">
        <v>0</v>
      </c>
      <c r="J33" s="5">
        <v>7</v>
      </c>
      <c r="K33" s="5">
        <v>0</v>
      </c>
      <c r="L33" s="5">
        <v>0</v>
      </c>
    </row>
    <row r="34" spans="1:12" x14ac:dyDescent="0.25">
      <c r="A34" s="5" t="str">
        <f>"201308"</f>
        <v>201308</v>
      </c>
      <c r="B34" s="5" t="s">
        <v>41</v>
      </c>
      <c r="C34" s="5" t="s">
        <v>34</v>
      </c>
      <c r="D34" s="5">
        <v>5356</v>
      </c>
      <c r="E34" s="5">
        <v>4328</v>
      </c>
      <c r="F34" s="5">
        <v>4298</v>
      </c>
      <c r="G34" s="5">
        <v>30</v>
      </c>
      <c r="H34" s="5">
        <v>0</v>
      </c>
      <c r="I34" s="5">
        <v>0</v>
      </c>
      <c r="J34" s="5">
        <v>10</v>
      </c>
      <c r="K34" s="5">
        <v>0</v>
      </c>
      <c r="L34" s="5">
        <v>0</v>
      </c>
    </row>
    <row r="35" spans="1:12" x14ac:dyDescent="0.25">
      <c r="A35" s="5" t="str">
        <f>"201309"</f>
        <v>201309</v>
      </c>
      <c r="B35" s="5" t="s">
        <v>42</v>
      </c>
      <c r="C35" s="5" t="s">
        <v>34</v>
      </c>
      <c r="D35" s="5">
        <v>6353</v>
      </c>
      <c r="E35" s="5">
        <v>5195</v>
      </c>
      <c r="F35" s="5">
        <v>5160</v>
      </c>
      <c r="G35" s="5">
        <v>35</v>
      </c>
      <c r="H35" s="5">
        <v>0</v>
      </c>
      <c r="I35" s="5">
        <v>0</v>
      </c>
      <c r="J35" s="5">
        <v>14</v>
      </c>
      <c r="K35" s="5">
        <v>0</v>
      </c>
      <c r="L35" s="5">
        <v>0</v>
      </c>
    </row>
    <row r="36" spans="1:12" x14ac:dyDescent="0.25">
      <c r="A36" s="5" t="str">
        <f>"201310"</f>
        <v>201310</v>
      </c>
      <c r="B36" s="5" t="s">
        <v>43</v>
      </c>
      <c r="C36" s="5" t="s">
        <v>34</v>
      </c>
      <c r="D36" s="5">
        <v>5443</v>
      </c>
      <c r="E36" s="5">
        <v>4192</v>
      </c>
      <c r="F36" s="5">
        <v>4168</v>
      </c>
      <c r="G36" s="5">
        <v>24</v>
      </c>
      <c r="H36" s="5">
        <v>0</v>
      </c>
      <c r="I36" s="5">
        <v>0</v>
      </c>
      <c r="J36" s="5">
        <v>17</v>
      </c>
      <c r="K36" s="5">
        <v>0</v>
      </c>
      <c r="L36" s="5">
        <v>0</v>
      </c>
    </row>
    <row r="37" spans="1:12" s="2" customFormat="1" ht="13" x14ac:dyDescent="0.3">
      <c r="A37" s="4" t="s">
        <v>44</v>
      </c>
      <c r="B37" s="4"/>
      <c r="C37" s="4"/>
      <c r="D37" s="4">
        <v>40163</v>
      </c>
      <c r="E37" s="4">
        <v>32928</v>
      </c>
      <c r="F37" s="4">
        <v>32653</v>
      </c>
      <c r="G37" s="4">
        <v>275</v>
      </c>
      <c r="H37" s="4">
        <v>0</v>
      </c>
      <c r="I37" s="4">
        <v>0</v>
      </c>
      <c r="J37" s="4">
        <v>118</v>
      </c>
      <c r="K37" s="4">
        <v>0</v>
      </c>
      <c r="L37" s="4">
        <v>0</v>
      </c>
    </row>
    <row r="38" spans="1:12" x14ac:dyDescent="0.25">
      <c r="A38" s="5" t="str">
        <f>"201401"</f>
        <v>201401</v>
      </c>
      <c r="B38" s="5" t="s">
        <v>45</v>
      </c>
      <c r="C38" s="5" t="s">
        <v>46</v>
      </c>
      <c r="D38" s="5">
        <v>19554</v>
      </c>
      <c r="E38" s="5">
        <v>16265</v>
      </c>
      <c r="F38" s="5">
        <v>16155</v>
      </c>
      <c r="G38" s="5">
        <v>110</v>
      </c>
      <c r="H38" s="5">
        <v>0</v>
      </c>
      <c r="I38" s="5">
        <v>0</v>
      </c>
      <c r="J38" s="5">
        <v>63</v>
      </c>
      <c r="K38" s="5">
        <v>0</v>
      </c>
      <c r="L38" s="5">
        <v>0</v>
      </c>
    </row>
    <row r="39" spans="1:12" x14ac:dyDescent="0.25">
      <c r="A39" s="5" t="str">
        <f>"201402"</f>
        <v>201402</v>
      </c>
      <c r="B39" s="5" t="s">
        <v>47</v>
      </c>
      <c r="C39" s="5" t="s">
        <v>46</v>
      </c>
      <c r="D39" s="5">
        <v>2268</v>
      </c>
      <c r="E39" s="5">
        <v>1832</v>
      </c>
      <c r="F39" s="5">
        <v>1794</v>
      </c>
      <c r="G39" s="5">
        <v>38</v>
      </c>
      <c r="H39" s="5">
        <v>0</v>
      </c>
      <c r="I39" s="5">
        <v>0</v>
      </c>
      <c r="J39" s="5">
        <v>4</v>
      </c>
      <c r="K39" s="5">
        <v>0</v>
      </c>
      <c r="L39" s="5">
        <v>0</v>
      </c>
    </row>
    <row r="40" spans="1:12" x14ac:dyDescent="0.25">
      <c r="A40" s="5" t="str">
        <f>"201403"</f>
        <v>201403</v>
      </c>
      <c r="B40" s="5" t="s">
        <v>48</v>
      </c>
      <c r="C40" s="5" t="s">
        <v>46</v>
      </c>
      <c r="D40" s="5">
        <v>5120</v>
      </c>
      <c r="E40" s="5">
        <v>4196</v>
      </c>
      <c r="F40" s="5">
        <v>4151</v>
      </c>
      <c r="G40" s="5">
        <v>45</v>
      </c>
      <c r="H40" s="5">
        <v>0</v>
      </c>
      <c r="I40" s="5">
        <v>0</v>
      </c>
      <c r="J40" s="5">
        <v>12</v>
      </c>
      <c r="K40" s="5">
        <v>0</v>
      </c>
      <c r="L40" s="5">
        <v>0</v>
      </c>
    </row>
    <row r="41" spans="1:12" x14ac:dyDescent="0.25">
      <c r="A41" s="5" t="str">
        <f>"201404"</f>
        <v>201404</v>
      </c>
      <c r="B41" s="5" t="s">
        <v>49</v>
      </c>
      <c r="C41" s="5" t="s">
        <v>46</v>
      </c>
      <c r="D41" s="5">
        <v>4598</v>
      </c>
      <c r="E41" s="5">
        <v>3711</v>
      </c>
      <c r="F41" s="5">
        <v>3661</v>
      </c>
      <c r="G41" s="5">
        <v>50</v>
      </c>
      <c r="H41" s="5">
        <v>0</v>
      </c>
      <c r="I41" s="5">
        <v>0</v>
      </c>
      <c r="J41" s="5">
        <v>7</v>
      </c>
      <c r="K41" s="5">
        <v>0</v>
      </c>
      <c r="L41" s="5">
        <v>0</v>
      </c>
    </row>
    <row r="42" spans="1:12" x14ac:dyDescent="0.25">
      <c r="A42" s="5" t="str">
        <f>"201405"</f>
        <v>201405</v>
      </c>
      <c r="B42" s="5" t="s">
        <v>50</v>
      </c>
      <c r="C42" s="5" t="s">
        <v>46</v>
      </c>
      <c r="D42" s="5">
        <v>8623</v>
      </c>
      <c r="E42" s="5">
        <v>6924</v>
      </c>
      <c r="F42" s="5">
        <v>6892</v>
      </c>
      <c r="G42" s="5">
        <v>32</v>
      </c>
      <c r="H42" s="5">
        <v>0</v>
      </c>
      <c r="I42" s="5">
        <v>0</v>
      </c>
      <c r="J42" s="5">
        <v>32</v>
      </c>
      <c r="K42" s="5">
        <v>0</v>
      </c>
      <c r="L42" s="5">
        <v>0</v>
      </c>
    </row>
    <row r="43" spans="1:12" s="2" customFormat="1" ht="13" x14ac:dyDescent="0.3">
      <c r="A43" s="4" t="s">
        <v>51</v>
      </c>
      <c r="B43" s="4"/>
      <c r="C43" s="4"/>
      <c r="D43" s="5"/>
      <c r="E43" s="5"/>
      <c r="F43" s="5"/>
      <c r="G43" s="5"/>
      <c r="H43" s="5"/>
      <c r="I43" s="5"/>
      <c r="J43" s="5"/>
      <c r="K43" s="5"/>
      <c r="L43" s="4"/>
    </row>
    <row r="44" spans="1:12" s="2" customFormat="1" ht="13" x14ac:dyDescent="0.3">
      <c r="A44" s="4" t="str">
        <f>"206201"</f>
        <v>206201</v>
      </c>
      <c r="B44" s="4" t="s">
        <v>52</v>
      </c>
      <c r="C44" s="4" t="s">
        <v>53</v>
      </c>
      <c r="D44" s="4">
        <v>54281</v>
      </c>
      <c r="E44" s="4">
        <v>45000</v>
      </c>
      <c r="F44" s="4">
        <v>44668</v>
      </c>
      <c r="G44" s="4">
        <v>332</v>
      </c>
      <c r="H44" s="4">
        <v>0</v>
      </c>
      <c r="I44" s="4">
        <v>0</v>
      </c>
      <c r="J44" s="4">
        <v>255</v>
      </c>
      <c r="K44" s="4">
        <v>0</v>
      </c>
      <c r="L44" s="4">
        <v>0</v>
      </c>
    </row>
    <row r="45" spans="1:12" s="2" customFormat="1" ht="13" x14ac:dyDescent="0.3">
      <c r="A45" s="4" t="s">
        <v>54</v>
      </c>
      <c r="B45" s="4"/>
      <c r="C45" s="4"/>
      <c r="D45" s="4">
        <v>276554</v>
      </c>
      <c r="E45" s="4">
        <v>226565</v>
      </c>
      <c r="F45" s="4">
        <v>224274</v>
      </c>
      <c r="G45" s="4">
        <v>2291</v>
      </c>
      <c r="H45" s="4">
        <v>1</v>
      </c>
      <c r="I45" s="4">
        <v>0</v>
      </c>
      <c r="J45" s="4">
        <v>963</v>
      </c>
      <c r="K45" s="4">
        <v>0</v>
      </c>
      <c r="L45" s="4">
        <v>0</v>
      </c>
    </row>
    <row r="49" spans="4:19" ht="13" x14ac:dyDescent="0.3">
      <c r="D49" s="2"/>
      <c r="E49" s="2"/>
      <c r="F49" s="2"/>
      <c r="G49" s="2"/>
      <c r="H49" s="2"/>
      <c r="I49" s="2"/>
      <c r="J49" s="2"/>
      <c r="K49" s="2"/>
      <c r="L49" s="2"/>
      <c r="N49" s="2"/>
      <c r="O49" s="2"/>
      <c r="P49" s="2"/>
      <c r="Q49" s="2"/>
      <c r="R49" s="2"/>
      <c r="S49" s="2"/>
    </row>
    <row r="50" spans="4:19" ht="13" x14ac:dyDescent="0.3">
      <c r="D50" s="2"/>
      <c r="E50" s="2"/>
      <c r="F50" s="2"/>
      <c r="G50" s="2"/>
      <c r="H50" s="2"/>
      <c r="I50" s="2"/>
      <c r="J50" s="2"/>
      <c r="K50" s="2"/>
      <c r="L50" s="2"/>
      <c r="N50" s="2"/>
      <c r="O50" s="2"/>
      <c r="P50" s="2"/>
      <c r="Q50" s="2"/>
      <c r="R50" s="2"/>
      <c r="S50" s="2"/>
    </row>
  </sheetData>
  <sheetProtection selectLockedCells="1" selectUnlockedCells="1"/>
  <phoneticPr fontId="0" type="noConversion"/>
  <pageMargins left="0.23622047244094491" right="0.23622047244094491" top="0.74803149606299213" bottom="0.74803149606299213" header="0.31496062992125984" footer="0.31496062992125984"/>
  <pageSetup paperSize="9" scale="74" firstPageNumber="0" fitToHeight="0" orientation="portrait" horizontalDpi="300" verticalDpi="300" r:id="rId1"/>
  <headerFooter alignWithMargins="0">
    <oddHeader>&amp;LDelegatura KBW w Łomży - dane za II kwartał 2026 r.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Stan na 30.06.2026</vt:lpstr>
      <vt:lpstr>'Stan na 30.06.2026'!Obszar_wydruku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Łada</dc:creator>
  <cp:lastModifiedBy>Tomasz Łada</cp:lastModifiedBy>
  <cp:lastPrinted>2026-07-10T05:54:27Z</cp:lastPrinted>
  <dcterms:created xsi:type="dcterms:W3CDTF">2018-04-16T08:52:26Z</dcterms:created>
  <dcterms:modified xsi:type="dcterms:W3CDTF">2026-07-10T05:57:21Z</dcterms:modified>
</cp:coreProperties>
</file>